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OSR\Desktop\"/>
    </mc:Choice>
  </mc:AlternateContent>
  <xr:revisionPtr revIDLastSave="0" documentId="13_ncr:1_{EFDED057-A132-4E57-8327-A94D88373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8" i="9" l="1"/>
  <c r="E88" i="9"/>
  <c r="F87" i="9"/>
  <c r="E87" i="9"/>
  <c r="F83" i="9"/>
  <c r="E83" i="9"/>
  <c r="F77" i="9"/>
  <c r="F74" i="9" s="1"/>
  <c r="E77" i="9"/>
  <c r="E74" i="9" s="1"/>
  <c r="F75" i="9"/>
  <c r="E75" i="9"/>
  <c r="F72" i="9"/>
  <c r="E72" i="9"/>
  <c r="F71" i="9"/>
  <c r="F68" i="9" s="1"/>
  <c r="E71" i="9"/>
  <c r="E68" i="9"/>
  <c r="F62" i="9"/>
  <c r="E62" i="9"/>
  <c r="F59" i="9"/>
  <c r="E59" i="9"/>
  <c r="E57" i="9"/>
  <c r="E56" i="9" s="1"/>
  <c r="F56" i="9"/>
  <c r="F52" i="9"/>
  <c r="E52" i="9"/>
  <c r="F51" i="9"/>
  <c r="E51" i="9"/>
  <c r="F39" i="9"/>
  <c r="E39" i="9"/>
  <c r="F37" i="9"/>
  <c r="E37" i="9"/>
  <c r="F36" i="9"/>
  <c r="E36" i="9"/>
  <c r="E35" i="9" s="1"/>
  <c r="F35" i="9"/>
  <c r="F34" i="9"/>
  <c r="F32" i="9" s="1"/>
  <c r="E34" i="9"/>
  <c r="E32" i="9" s="1"/>
  <c r="F30" i="9"/>
  <c r="E30" i="9"/>
  <c r="F28" i="9"/>
  <c r="E28" i="9"/>
  <c r="F27" i="9"/>
  <c r="E27" i="9"/>
  <c r="E20" i="9" s="1"/>
  <c r="F20" i="9"/>
  <c r="F19" i="9"/>
  <c r="F17" i="9" s="1"/>
  <c r="E19" i="9"/>
  <c r="E17" i="9" s="1"/>
  <c r="F15" i="9"/>
  <c r="E15" i="9"/>
  <c r="E13" i="9" s="1"/>
  <c r="F13" i="9"/>
</calcChain>
</file>

<file path=xl/sharedStrings.xml><?xml version="1.0" encoding="utf-8"?>
<sst xmlns="http://schemas.openxmlformats.org/spreadsheetml/2006/main" count="231" uniqueCount="135">
  <si>
    <t xml:space="preserve">                                 </t>
  </si>
  <si>
    <t>Obiectul achiziţiei directe</t>
  </si>
  <si>
    <t xml:space="preserve">  Art. bugetar</t>
  </si>
  <si>
    <t>COD  CPV</t>
  </si>
  <si>
    <t>Data estimată pentru iniţiere</t>
  </si>
  <si>
    <t>Data estimată pentru finalizare</t>
  </si>
  <si>
    <t xml:space="preserve">  I.</t>
  </si>
  <si>
    <t>09134200-9</t>
  </si>
  <si>
    <t>Materiale consumabile pt. funcţionarea imprimantelor, copiatoare, tonere şi riboane</t>
  </si>
  <si>
    <t>30125100-2</t>
  </si>
  <si>
    <t>30192113-6</t>
  </si>
  <si>
    <t>30192112-9</t>
  </si>
  <si>
    <t>32581210-4</t>
  </si>
  <si>
    <t>30125000-1</t>
  </si>
  <si>
    <t>18143000-3</t>
  </si>
  <si>
    <t>20.30.02</t>
  </si>
  <si>
    <t>03222210-8</t>
  </si>
  <si>
    <t>15511600-9</t>
  </si>
  <si>
    <t>15810000-9</t>
  </si>
  <si>
    <t>39222100-5</t>
  </si>
  <si>
    <t>15831000-2</t>
  </si>
  <si>
    <t>39513200-3</t>
  </si>
  <si>
    <t>15861000-1</t>
  </si>
  <si>
    <t>15864100-3</t>
  </si>
  <si>
    <t>15981000-8</t>
  </si>
  <si>
    <t>15981100-9</t>
  </si>
  <si>
    <t>15982000-5</t>
  </si>
  <si>
    <t>Alte bunuri care nu pot fi prevăzute, dar care pot fi solicitate ocazional</t>
  </si>
  <si>
    <t>II.</t>
  </si>
  <si>
    <t xml:space="preserve">SERVICII </t>
  </si>
  <si>
    <t>Servicii de furnizare energie electrică</t>
  </si>
  <si>
    <t>65300000-6</t>
  </si>
  <si>
    <t>Servicii furnizare gaze naturale</t>
  </si>
  <si>
    <t>65200000-5</t>
  </si>
  <si>
    <t xml:space="preserve">Servicii de furnizare apa </t>
  </si>
  <si>
    <t>65100000-4</t>
  </si>
  <si>
    <t>90500000-2</t>
  </si>
  <si>
    <t>Servicii telefonie fixă, fax, internet, tv cablu</t>
  </si>
  <si>
    <t>50334000-5</t>
  </si>
  <si>
    <t>50314000-9</t>
  </si>
  <si>
    <t>50332000-1</t>
  </si>
  <si>
    <t>92232000-6</t>
  </si>
  <si>
    <t>Servicii privind cheltuieli ptr. asigurări CASCO, RCA</t>
  </si>
  <si>
    <t>20.30.03</t>
  </si>
  <si>
    <t>66514110-0</t>
  </si>
  <si>
    <t>66516100-1</t>
  </si>
  <si>
    <t>Servicii IT de întreţinere imprimante şi echipamente de calcul</t>
  </si>
  <si>
    <t>72000000-5</t>
  </si>
  <si>
    <t>Servicii de mentenanţă soft informatic contabilitate și salarizare</t>
  </si>
  <si>
    <t xml:space="preserve">   72261000-2</t>
  </si>
  <si>
    <t>Servicii de curăţenie</t>
  </si>
  <si>
    <r>
      <t xml:space="preserve"> </t>
    </r>
    <r>
      <rPr>
        <b/>
        <sz val="12"/>
        <color theme="1"/>
        <rFont val="Times New Roman"/>
        <family val="1"/>
        <charset val="238"/>
      </rPr>
      <t xml:space="preserve">                              </t>
    </r>
  </si>
  <si>
    <t>Nr. crt.</t>
  </si>
  <si>
    <t>Prof.univ.dr.ing. Adrian Alexandru BADEA</t>
  </si>
  <si>
    <t xml:space="preserve">ACADEMIA OAMENILOR DE ŞTIINŢĂ DIN ROMÂNIA                                                   </t>
  </si>
  <si>
    <t>Alte  servicii, care nu pot fi prevăzute sau sunt achiziţionate ocazional</t>
  </si>
  <si>
    <t>PREȘEDINTE</t>
  </si>
  <si>
    <t>APROBAT,</t>
  </si>
  <si>
    <t xml:space="preserve">                               ANEXĂ PRIVIND ACHIZIŢIILE DIRECTE</t>
  </si>
  <si>
    <t xml:space="preserve"> PRODUSE</t>
  </si>
  <si>
    <t>Total art.bugetar</t>
  </si>
  <si>
    <t xml:space="preserve"> Total art.bugetar</t>
  </si>
  <si>
    <t>Val estimată lei fără TVA</t>
  </si>
  <si>
    <t>Val estimată lei cu TVA</t>
  </si>
  <si>
    <t>Produse papetărie</t>
  </si>
  <si>
    <t>Produse ptr curățenie</t>
  </si>
  <si>
    <t>Servicii medicina muncii</t>
  </si>
  <si>
    <t>39831200-8        39830000-9        44410000-7                33761000-2</t>
  </si>
  <si>
    <t>30197642-8       30199500-5     30199200-2     22810000-1      22852000-7     30197210-1    30192700-8</t>
  </si>
  <si>
    <t>34310000-3     34300000-0</t>
  </si>
  <si>
    <t>85147000-1</t>
  </si>
  <si>
    <t>Servicii de întreținere auto, revizie, ITP</t>
  </si>
  <si>
    <t xml:space="preserve">  90910000-9</t>
  </si>
  <si>
    <t xml:space="preserve">50112000-3 </t>
  </si>
  <si>
    <t>Piese de schimb auto</t>
  </si>
  <si>
    <t>III.</t>
  </si>
  <si>
    <t>INVESTITII</t>
  </si>
  <si>
    <t>71.01.30</t>
  </si>
  <si>
    <t>Servicii salubrizare</t>
  </si>
  <si>
    <t>Produse Protocol</t>
  </si>
  <si>
    <t>48480000-6</t>
  </si>
  <si>
    <t xml:space="preserve"> Măști de protecție</t>
  </si>
  <si>
    <t>24455000-8</t>
  </si>
  <si>
    <t xml:space="preserve">                              PROGRAMUL ANUAL AL ACHIZIŢIILOR  PUBLICE 2022</t>
  </si>
  <si>
    <t xml:space="preserve"> </t>
  </si>
  <si>
    <t>Servicii mentenanta Xerox Dc 242</t>
  </si>
  <si>
    <t>Servicii de arhivare</t>
  </si>
  <si>
    <t>Servicii legislative</t>
  </si>
  <si>
    <t>Servicii cazare</t>
  </si>
  <si>
    <t>79995100-6</t>
  </si>
  <si>
    <t>75111200-9</t>
  </si>
  <si>
    <t>55110000-4</t>
  </si>
  <si>
    <t>Bonuri valorice combustibil auto</t>
  </si>
  <si>
    <t>Servicii semnatura electronica</t>
  </si>
  <si>
    <t xml:space="preserve">79132100-9 </t>
  </si>
  <si>
    <t>Boxe calculator</t>
  </si>
  <si>
    <t>32342412-3</t>
  </si>
  <si>
    <t>Ianuarie</t>
  </si>
  <si>
    <t>Februarie</t>
  </si>
  <si>
    <t>Autoturisme</t>
  </si>
  <si>
    <t>Licente Adobe Acrobat Professional permanente</t>
  </si>
  <si>
    <t>71.01.02</t>
  </si>
  <si>
    <t>34110000-1</t>
  </si>
  <si>
    <t>Alte produse ptr curățenie bugetate si nealocate</t>
  </si>
  <si>
    <t>Alte piese de schimb auto bugetate si nealocate</t>
  </si>
  <si>
    <t>Alte materiale cu caracter functional bugetate si nealocate</t>
  </si>
  <si>
    <t>Alte materiale cu caracter de protectie a muncii bugetate si nealocate</t>
  </si>
  <si>
    <t>Alte materiale sanitare bugetate si nealocate</t>
  </si>
  <si>
    <t>Alte materiale de natura obiectelor de inventar bugetate si nealocate</t>
  </si>
  <si>
    <t>Alte produse de protocol bugetate si nealocate</t>
  </si>
  <si>
    <t>Alte servicii privind cheltuieli ptr. asigurări CASCO, RCA bugetate si nealocate</t>
  </si>
  <si>
    <t>Servicii de întreținere și verificare sisteme de securitate</t>
  </si>
  <si>
    <t>50610000-4</t>
  </si>
  <si>
    <t>Decembrie</t>
  </si>
  <si>
    <t>Aprilie</t>
  </si>
  <si>
    <t>Lucrări de reparații</t>
  </si>
  <si>
    <t>Iulie</t>
  </si>
  <si>
    <t>Septembrie</t>
  </si>
  <si>
    <t>La solicitare</t>
  </si>
  <si>
    <t>Noiembrie</t>
  </si>
  <si>
    <t>August</t>
  </si>
  <si>
    <t>Martie</t>
  </si>
  <si>
    <t>Alte serviciicare nu pot fi prevăzute, dar care pot fi solicitate ocazional</t>
  </si>
  <si>
    <t>Servicii furnizare apă plată</t>
  </si>
  <si>
    <t>Servicii mentenanță site web</t>
  </si>
  <si>
    <t xml:space="preserve">72413000-8 </t>
  </si>
  <si>
    <t>44423000-1</t>
  </si>
  <si>
    <t>Set medalii-insigne</t>
  </si>
  <si>
    <t>IV</t>
  </si>
  <si>
    <t>LUCRARI</t>
  </si>
  <si>
    <t>Lucrari de reparatii terase si zugravit</t>
  </si>
  <si>
    <t>Iunie</t>
  </si>
  <si>
    <t>45453000-7</t>
  </si>
  <si>
    <t>Lucrari de reparatii instalatie de incalzire</t>
  </si>
  <si>
    <t>Nr. 822/02.07.2022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</si>
</sst>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.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18C80-6949-47ED-B6C0-70E62A9FB1FC}">
  <dimension ref="A1:T99"/>
  <sheetViews>
    <sheetView tabSelected="1" workbookViewId="0">
      <selection activeCell="O15" sqref="O15"/>
    </sheetView>
  </sheetViews>
  <sheetFormatPr defaultRowHeight="15" x14ac:dyDescent="0.25"/>
  <cols>
    <col min="1" max="1" width="4.42578125" style="5" customWidth="1"/>
    <col min="2" max="2" width="28" style="5" customWidth="1"/>
    <col min="3" max="3" width="13.7109375" style="5" customWidth="1"/>
    <col min="4" max="4" width="14.140625" style="5" customWidth="1"/>
    <col min="5" max="5" width="15.7109375" style="5" customWidth="1"/>
    <col min="6" max="6" width="15.85546875" style="5" customWidth="1"/>
    <col min="7" max="7" width="16.140625" style="5" customWidth="1"/>
    <col min="8" max="8" width="17.140625" style="5" customWidth="1"/>
  </cols>
  <sheetData>
    <row r="1" spans="1:20" ht="18.75" x14ac:dyDescent="0.25">
      <c r="A1" s="58" t="s">
        <v>54</v>
      </c>
      <c r="B1" s="58"/>
      <c r="C1" s="58"/>
      <c r="D1" s="58"/>
      <c r="E1" s="58"/>
    </row>
    <row r="2" spans="1:20" ht="15.75" x14ac:dyDescent="0.25">
      <c r="A2" s="40"/>
      <c r="F2" s="1"/>
      <c r="G2" s="59" t="s">
        <v>57</v>
      </c>
      <c r="H2" s="59"/>
    </row>
    <row r="3" spans="1:20" ht="15.75" x14ac:dyDescent="0.25">
      <c r="A3" s="40"/>
      <c r="F3" s="1"/>
      <c r="G3" s="60" t="s">
        <v>56</v>
      </c>
      <c r="H3" s="60"/>
    </row>
    <row r="4" spans="1:20" ht="15.75" x14ac:dyDescent="0.25">
      <c r="A4" s="40"/>
      <c r="F4" s="60" t="s">
        <v>53</v>
      </c>
      <c r="G4" s="60"/>
      <c r="H4" s="60"/>
    </row>
    <row r="5" spans="1:20" ht="20.25" x14ac:dyDescent="0.25">
      <c r="A5" s="3" t="s">
        <v>0</v>
      </c>
      <c r="B5" s="35" t="s">
        <v>134</v>
      </c>
      <c r="F5" s="2"/>
      <c r="G5" s="2"/>
      <c r="H5" s="2"/>
    </row>
    <row r="6" spans="1:20" ht="20.25" x14ac:dyDescent="0.25">
      <c r="A6" s="3"/>
    </row>
    <row r="7" spans="1:20" ht="20.25" customHeight="1" x14ac:dyDescent="0.25">
      <c r="A7" s="57" t="s">
        <v>83</v>
      </c>
      <c r="B7" s="57"/>
      <c r="C7" s="57"/>
      <c r="D7" s="57"/>
      <c r="E7" s="57"/>
      <c r="F7" s="57"/>
      <c r="G7" s="57"/>
      <c r="H7" s="57"/>
    </row>
    <row r="8" spans="1:20" ht="20.25" customHeight="1" x14ac:dyDescent="0.25">
      <c r="A8" s="57" t="s">
        <v>58</v>
      </c>
      <c r="B8" s="57"/>
      <c r="C8" s="57"/>
      <c r="D8" s="57"/>
      <c r="E8" s="57"/>
      <c r="F8" s="57"/>
      <c r="G8" s="57"/>
      <c r="H8" s="57"/>
    </row>
    <row r="9" spans="1:20" ht="16.5" thickBot="1" x14ac:dyDescent="0.3">
      <c r="A9" s="40"/>
    </row>
    <row r="10" spans="1:20" ht="42.75" customHeight="1" thickBot="1" x14ac:dyDescent="0.3">
      <c r="A10" s="16" t="s">
        <v>52</v>
      </c>
      <c r="B10" s="17" t="s">
        <v>1</v>
      </c>
      <c r="C10" s="17" t="s">
        <v>2</v>
      </c>
      <c r="D10" s="17" t="s">
        <v>3</v>
      </c>
      <c r="E10" s="17" t="s">
        <v>62</v>
      </c>
      <c r="F10" s="17" t="s">
        <v>63</v>
      </c>
      <c r="G10" s="17" t="s">
        <v>4</v>
      </c>
      <c r="H10" s="18" t="s">
        <v>5</v>
      </c>
    </row>
    <row r="11" spans="1:20" ht="20.25" customHeight="1" x14ac:dyDescent="0.25">
      <c r="A11" s="33" t="s">
        <v>6</v>
      </c>
      <c r="B11" s="19" t="s">
        <v>59</v>
      </c>
      <c r="C11" s="48"/>
      <c r="D11" s="44"/>
      <c r="E11" s="48"/>
      <c r="F11" s="48"/>
      <c r="G11" s="48"/>
      <c r="H11" s="48"/>
    </row>
    <row r="12" spans="1:20" ht="99.75" customHeight="1" x14ac:dyDescent="0.25">
      <c r="A12" s="33">
        <v>1</v>
      </c>
      <c r="B12" s="19" t="s">
        <v>64</v>
      </c>
      <c r="C12" s="12">
        <v>36911</v>
      </c>
      <c r="D12" s="36" t="s">
        <v>68</v>
      </c>
      <c r="E12" s="31">
        <v>12605.04</v>
      </c>
      <c r="F12" s="31">
        <v>15000</v>
      </c>
      <c r="G12" s="29" t="s">
        <v>98</v>
      </c>
      <c r="H12" s="29" t="s">
        <v>113</v>
      </c>
      <c r="T12" t="s">
        <v>84</v>
      </c>
    </row>
    <row r="13" spans="1:20" x14ac:dyDescent="0.25">
      <c r="A13" s="29"/>
      <c r="B13" s="30" t="s">
        <v>60</v>
      </c>
      <c r="C13" s="12">
        <v>37276</v>
      </c>
      <c r="D13" s="29"/>
      <c r="E13" s="31">
        <f>E14+E15</f>
        <v>5882.3600000000006</v>
      </c>
      <c r="F13" s="31">
        <f>F14+F15</f>
        <v>7000</v>
      </c>
      <c r="G13" s="29"/>
      <c r="H13" s="29"/>
    </row>
    <row r="14" spans="1:20" ht="60.75" customHeight="1" x14ac:dyDescent="0.25">
      <c r="A14" s="44">
        <v>2</v>
      </c>
      <c r="B14" s="34" t="s">
        <v>65</v>
      </c>
      <c r="C14" s="50">
        <v>37276</v>
      </c>
      <c r="D14" s="27" t="s">
        <v>67</v>
      </c>
      <c r="E14" s="52">
        <v>2887.06</v>
      </c>
      <c r="F14" s="52">
        <v>3435.61</v>
      </c>
      <c r="G14" s="41" t="s">
        <v>98</v>
      </c>
      <c r="H14" s="41" t="s">
        <v>113</v>
      </c>
    </row>
    <row r="15" spans="1:20" ht="60.75" customHeight="1" x14ac:dyDescent="0.25">
      <c r="A15" s="44">
        <v>3</v>
      </c>
      <c r="B15" s="34" t="s">
        <v>103</v>
      </c>
      <c r="C15" s="50">
        <v>37276</v>
      </c>
      <c r="D15" s="27" t="s">
        <v>67</v>
      </c>
      <c r="E15" s="52">
        <f>8403.36-E14-2521</f>
        <v>2995.3000000000011</v>
      </c>
      <c r="F15" s="52">
        <f>10000-F14-3000</f>
        <v>3564.3899999999994</v>
      </c>
      <c r="G15" s="41" t="s">
        <v>98</v>
      </c>
      <c r="H15" s="41" t="s">
        <v>113</v>
      </c>
    </row>
    <row r="16" spans="1:20" ht="28.5" x14ac:dyDescent="0.25">
      <c r="A16" s="29">
        <v>4</v>
      </c>
      <c r="B16" s="20" t="s">
        <v>92</v>
      </c>
      <c r="C16" s="12">
        <v>38372</v>
      </c>
      <c r="D16" s="29" t="s">
        <v>7</v>
      </c>
      <c r="E16" s="31">
        <v>25210.080000000002</v>
      </c>
      <c r="F16" s="31">
        <v>30000</v>
      </c>
      <c r="G16" s="29" t="s">
        <v>98</v>
      </c>
      <c r="H16" s="29" t="s">
        <v>113</v>
      </c>
    </row>
    <row r="17" spans="1:12" x14ac:dyDescent="0.25">
      <c r="A17" s="29"/>
      <c r="B17" s="30" t="s">
        <v>60</v>
      </c>
      <c r="C17" s="12">
        <v>38737</v>
      </c>
      <c r="D17" s="29"/>
      <c r="E17" s="31">
        <f>E18+E19</f>
        <v>12605.04</v>
      </c>
      <c r="F17" s="31">
        <f>F18+F19</f>
        <v>15000</v>
      </c>
      <c r="G17" s="29"/>
      <c r="H17" s="29"/>
    </row>
    <row r="18" spans="1:12" ht="31.5" customHeight="1" x14ac:dyDescent="0.25">
      <c r="A18" s="41">
        <v>5</v>
      </c>
      <c r="B18" s="49" t="s">
        <v>74</v>
      </c>
      <c r="C18" s="50">
        <v>38737</v>
      </c>
      <c r="D18" s="28" t="s">
        <v>69</v>
      </c>
      <c r="E18" s="52">
        <v>2200.0300000000002</v>
      </c>
      <c r="F18" s="52">
        <v>2618.04</v>
      </c>
      <c r="G18" s="41" t="s">
        <v>98</v>
      </c>
      <c r="H18" s="41" t="s">
        <v>113</v>
      </c>
    </row>
    <row r="19" spans="1:12" ht="31.5" customHeight="1" x14ac:dyDescent="0.25">
      <c r="A19" s="41">
        <v>6</v>
      </c>
      <c r="B19" s="49" t="s">
        <v>104</v>
      </c>
      <c r="C19" s="50">
        <v>38737</v>
      </c>
      <c r="D19" s="28" t="s">
        <v>69</v>
      </c>
      <c r="E19" s="55">
        <f>16806.72-E18-4201.68</f>
        <v>10405.01</v>
      </c>
      <c r="F19" s="55">
        <f>20000-F18-5000</f>
        <v>12381.96</v>
      </c>
      <c r="G19" s="41" t="s">
        <v>98</v>
      </c>
      <c r="H19" s="41" t="s">
        <v>113</v>
      </c>
    </row>
    <row r="20" spans="1:12" x14ac:dyDescent="0.25">
      <c r="A20" s="29"/>
      <c r="B20" s="30" t="s">
        <v>60</v>
      </c>
      <c r="C20" s="12">
        <v>39833</v>
      </c>
      <c r="D20" s="29"/>
      <c r="E20" s="31">
        <f>E21+E27+E26</f>
        <v>50420.17</v>
      </c>
      <c r="F20" s="31">
        <f>F21+F27+F26</f>
        <v>60000</v>
      </c>
      <c r="G20" s="29"/>
      <c r="H20" s="29"/>
    </row>
    <row r="21" spans="1:12" x14ac:dyDescent="0.25">
      <c r="A21" s="61">
        <v>7</v>
      </c>
      <c r="B21" s="69" t="s">
        <v>8</v>
      </c>
      <c r="C21" s="70">
        <v>39833</v>
      </c>
      <c r="D21" s="41" t="s">
        <v>9</v>
      </c>
      <c r="E21" s="62">
        <v>14577.14</v>
      </c>
      <c r="F21" s="71">
        <v>17347</v>
      </c>
      <c r="G21" s="61" t="s">
        <v>98</v>
      </c>
      <c r="H21" s="61" t="s">
        <v>113</v>
      </c>
      <c r="L21" s="39"/>
    </row>
    <row r="22" spans="1:12" x14ac:dyDescent="0.25">
      <c r="A22" s="61"/>
      <c r="B22" s="69"/>
      <c r="C22" s="70"/>
      <c r="D22" s="41" t="s">
        <v>10</v>
      </c>
      <c r="E22" s="63"/>
      <c r="F22" s="72"/>
      <c r="G22" s="61"/>
      <c r="H22" s="61"/>
      <c r="L22" s="39"/>
    </row>
    <row r="23" spans="1:12" x14ac:dyDescent="0.25">
      <c r="A23" s="61"/>
      <c r="B23" s="69"/>
      <c r="C23" s="70"/>
      <c r="D23" s="41" t="s">
        <v>11</v>
      </c>
      <c r="E23" s="63"/>
      <c r="F23" s="72"/>
      <c r="G23" s="61"/>
      <c r="H23" s="61"/>
    </row>
    <row r="24" spans="1:12" x14ac:dyDescent="0.25">
      <c r="A24" s="61"/>
      <c r="B24" s="69"/>
      <c r="C24" s="70"/>
      <c r="D24" s="41" t="s">
        <v>12</v>
      </c>
      <c r="E24" s="63"/>
      <c r="F24" s="72"/>
      <c r="G24" s="61"/>
      <c r="H24" s="61"/>
    </row>
    <row r="25" spans="1:12" x14ac:dyDescent="0.25">
      <c r="A25" s="61"/>
      <c r="B25" s="69"/>
      <c r="C25" s="70"/>
      <c r="D25" s="41" t="s">
        <v>13</v>
      </c>
      <c r="E25" s="64"/>
      <c r="F25" s="73"/>
      <c r="G25" s="61"/>
      <c r="H25" s="61"/>
    </row>
    <row r="26" spans="1:12" x14ac:dyDescent="0.25">
      <c r="A26" s="41">
        <v>8</v>
      </c>
      <c r="B26" s="49" t="s">
        <v>127</v>
      </c>
      <c r="C26" s="50">
        <v>39833</v>
      </c>
      <c r="D26" s="37" t="s">
        <v>126</v>
      </c>
      <c r="E26" s="43">
        <v>12212.5</v>
      </c>
      <c r="F26" s="43">
        <v>14532.88</v>
      </c>
      <c r="G26" s="41" t="s">
        <v>121</v>
      </c>
      <c r="H26" s="41" t="s">
        <v>114</v>
      </c>
    </row>
    <row r="27" spans="1:12" ht="42.75" x14ac:dyDescent="0.25">
      <c r="A27" s="41">
        <v>9</v>
      </c>
      <c r="B27" s="49" t="s">
        <v>105</v>
      </c>
      <c r="C27" s="50">
        <v>39833</v>
      </c>
      <c r="D27" s="41"/>
      <c r="E27" s="42">
        <f>58823.53-E21-12212.5-8403.36</f>
        <v>23630.53</v>
      </c>
      <c r="F27" s="51">
        <f>70000-F21-14532.88-10000</f>
        <v>28120.120000000003</v>
      </c>
      <c r="G27" s="41" t="s">
        <v>98</v>
      </c>
      <c r="H27" s="41" t="s">
        <v>113</v>
      </c>
    </row>
    <row r="28" spans="1:12" x14ac:dyDescent="0.25">
      <c r="A28" s="29"/>
      <c r="B28" s="30" t="s">
        <v>60</v>
      </c>
      <c r="C28" s="31">
        <v>20.14</v>
      </c>
      <c r="D28" s="29"/>
      <c r="E28" s="31">
        <f>E29</f>
        <v>3085.71</v>
      </c>
      <c r="F28" s="29">
        <f>F29</f>
        <v>3672</v>
      </c>
      <c r="G28" s="29"/>
      <c r="H28" s="29"/>
    </row>
    <row r="29" spans="1:12" ht="42.75" x14ac:dyDescent="0.25">
      <c r="A29" s="41">
        <v>10</v>
      </c>
      <c r="B29" s="49" t="s">
        <v>106</v>
      </c>
      <c r="C29" s="52">
        <v>20.14</v>
      </c>
      <c r="D29" s="41"/>
      <c r="E29" s="42">
        <v>3085.71</v>
      </c>
      <c r="F29" s="42">
        <v>3672</v>
      </c>
      <c r="G29" s="41" t="s">
        <v>98</v>
      </c>
      <c r="H29" s="41" t="s">
        <v>113</v>
      </c>
    </row>
    <row r="30" spans="1:12" ht="20.25" customHeight="1" x14ac:dyDescent="0.25">
      <c r="A30" s="11"/>
      <c r="B30" s="13" t="s">
        <v>60</v>
      </c>
      <c r="C30" s="31">
        <v>20.02</v>
      </c>
      <c r="D30" s="22"/>
      <c r="E30" s="23">
        <f>E31</f>
        <v>21008.400000000001</v>
      </c>
      <c r="F30" s="23">
        <f>F31</f>
        <v>25000</v>
      </c>
      <c r="G30" s="11"/>
      <c r="H30" s="11"/>
    </row>
    <row r="31" spans="1:12" x14ac:dyDescent="0.25">
      <c r="A31" s="41">
        <v>11</v>
      </c>
      <c r="B31" s="49" t="s">
        <v>115</v>
      </c>
      <c r="C31" s="52">
        <v>20.02</v>
      </c>
      <c r="D31" s="41"/>
      <c r="E31" s="42">
        <v>21008.400000000001</v>
      </c>
      <c r="F31" s="42">
        <v>25000</v>
      </c>
      <c r="G31" s="41" t="s">
        <v>114</v>
      </c>
      <c r="H31" s="41" t="s">
        <v>116</v>
      </c>
    </row>
    <row r="32" spans="1:12" ht="20.25" customHeight="1" x14ac:dyDescent="0.25">
      <c r="A32" s="11"/>
      <c r="B32" s="13" t="s">
        <v>60</v>
      </c>
      <c r="C32" s="12">
        <v>37366</v>
      </c>
      <c r="D32" s="22"/>
      <c r="E32" s="23">
        <f>E33+E34</f>
        <v>5882.3600000000006</v>
      </c>
      <c r="F32" s="23">
        <f>F33+F34</f>
        <v>7000</v>
      </c>
      <c r="G32" s="11"/>
      <c r="H32" s="11"/>
    </row>
    <row r="33" spans="1:13" ht="21" customHeight="1" x14ac:dyDescent="0.25">
      <c r="A33" s="41">
        <v>12</v>
      </c>
      <c r="B33" s="8" t="s">
        <v>81</v>
      </c>
      <c r="C33" s="50">
        <v>37366</v>
      </c>
      <c r="D33" s="6" t="s">
        <v>14</v>
      </c>
      <c r="E33" s="21">
        <v>3960</v>
      </c>
      <c r="F33" s="21">
        <v>4712.3999999999996</v>
      </c>
      <c r="G33" s="41" t="s">
        <v>97</v>
      </c>
      <c r="H33" s="41" t="s">
        <v>113</v>
      </c>
    </row>
    <row r="34" spans="1:13" ht="28.5" x14ac:dyDescent="0.25">
      <c r="A34" s="41">
        <v>13</v>
      </c>
      <c r="B34" s="49" t="s">
        <v>107</v>
      </c>
      <c r="C34" s="50">
        <v>37366</v>
      </c>
      <c r="D34" s="6"/>
      <c r="E34" s="52">
        <f>8403.36-E33-2521</f>
        <v>1922.3600000000006</v>
      </c>
      <c r="F34" s="21">
        <f>10000-F33-3000</f>
        <v>2287.6000000000004</v>
      </c>
      <c r="G34" s="41" t="s">
        <v>98</v>
      </c>
      <c r="H34" s="41" t="s">
        <v>113</v>
      </c>
    </row>
    <row r="35" spans="1:13" ht="20.25" customHeight="1" x14ac:dyDescent="0.25">
      <c r="A35" s="11"/>
      <c r="B35" s="13" t="s">
        <v>60</v>
      </c>
      <c r="C35" s="12">
        <v>38097</v>
      </c>
      <c r="D35" s="22"/>
      <c r="E35" s="23">
        <f>E36</f>
        <v>5882.3600000000006</v>
      </c>
      <c r="F35" s="23">
        <f>F36</f>
        <v>7000</v>
      </c>
      <c r="G35" s="11"/>
      <c r="H35" s="11"/>
    </row>
    <row r="36" spans="1:13" ht="42.75" x14ac:dyDescent="0.25">
      <c r="A36" s="41">
        <v>14</v>
      </c>
      <c r="B36" s="49" t="s">
        <v>27</v>
      </c>
      <c r="C36" s="53">
        <v>38097</v>
      </c>
      <c r="D36" s="41" t="s">
        <v>82</v>
      </c>
      <c r="E36" s="41">
        <f>8403.36-2521</f>
        <v>5882.3600000000006</v>
      </c>
      <c r="F36" s="21">
        <f>10000-3000</f>
        <v>7000</v>
      </c>
      <c r="G36" s="41" t="s">
        <v>98</v>
      </c>
      <c r="H36" s="41" t="s">
        <v>113</v>
      </c>
    </row>
    <row r="37" spans="1:13" ht="20.25" customHeight="1" x14ac:dyDescent="0.25">
      <c r="A37" s="11"/>
      <c r="B37" s="13" t="s">
        <v>60</v>
      </c>
      <c r="C37" s="12">
        <v>11098</v>
      </c>
      <c r="D37" s="22"/>
      <c r="E37" s="23">
        <f>E38</f>
        <v>25210.080000000002</v>
      </c>
      <c r="F37" s="23">
        <f>F38</f>
        <v>30000</v>
      </c>
      <c r="G37" s="11"/>
      <c r="H37" s="11"/>
    </row>
    <row r="38" spans="1:13" ht="42.75" x14ac:dyDescent="0.25">
      <c r="A38" s="41">
        <v>15</v>
      </c>
      <c r="B38" s="49" t="s">
        <v>108</v>
      </c>
      <c r="C38" s="50">
        <v>11098</v>
      </c>
      <c r="D38" s="41"/>
      <c r="E38" s="21">
        <v>25210.080000000002</v>
      </c>
      <c r="F38" s="21">
        <v>30000</v>
      </c>
      <c r="G38" s="41" t="s">
        <v>114</v>
      </c>
      <c r="H38" s="41" t="s">
        <v>113</v>
      </c>
    </row>
    <row r="39" spans="1:13" ht="20.25" customHeight="1" x14ac:dyDescent="0.25">
      <c r="A39" s="11"/>
      <c r="B39" s="13" t="s">
        <v>60</v>
      </c>
      <c r="C39" s="12" t="s">
        <v>15</v>
      </c>
      <c r="D39" s="22"/>
      <c r="E39" s="23">
        <f>E40+E51</f>
        <v>5882.3600000000006</v>
      </c>
      <c r="F39" s="23">
        <f>F40+F51</f>
        <v>7000</v>
      </c>
      <c r="G39" s="11"/>
      <c r="H39" s="11"/>
    </row>
    <row r="40" spans="1:13" x14ac:dyDescent="0.25">
      <c r="A40" s="62">
        <v>16</v>
      </c>
      <c r="B40" s="65" t="s">
        <v>79</v>
      </c>
      <c r="C40" s="62" t="s">
        <v>15</v>
      </c>
      <c r="D40" s="41" t="s">
        <v>16</v>
      </c>
      <c r="E40" s="68">
        <v>1613.29</v>
      </c>
      <c r="F40" s="68">
        <v>1919.82</v>
      </c>
      <c r="G40" s="62" t="s">
        <v>98</v>
      </c>
      <c r="H40" s="61" t="s">
        <v>113</v>
      </c>
    </row>
    <row r="41" spans="1:13" x14ac:dyDescent="0.25">
      <c r="A41" s="63"/>
      <c r="B41" s="66"/>
      <c r="C41" s="63"/>
      <c r="D41" s="41" t="s">
        <v>17</v>
      </c>
      <c r="E41" s="68"/>
      <c r="F41" s="68"/>
      <c r="G41" s="63"/>
      <c r="H41" s="61"/>
    </row>
    <row r="42" spans="1:13" x14ac:dyDescent="0.25">
      <c r="A42" s="63"/>
      <c r="B42" s="66"/>
      <c r="C42" s="63"/>
      <c r="D42" s="41" t="s">
        <v>18</v>
      </c>
      <c r="E42" s="68"/>
      <c r="F42" s="68"/>
      <c r="G42" s="63"/>
      <c r="H42" s="61"/>
    </row>
    <row r="43" spans="1:13" x14ac:dyDescent="0.25">
      <c r="A43" s="63"/>
      <c r="B43" s="66"/>
      <c r="C43" s="63"/>
      <c r="D43" s="41" t="s">
        <v>19</v>
      </c>
      <c r="E43" s="68"/>
      <c r="F43" s="68"/>
      <c r="G43" s="63"/>
      <c r="H43" s="61"/>
    </row>
    <row r="44" spans="1:13" x14ac:dyDescent="0.25">
      <c r="A44" s="63"/>
      <c r="B44" s="66"/>
      <c r="C44" s="63"/>
      <c r="D44" s="41" t="s">
        <v>20</v>
      </c>
      <c r="E44" s="68"/>
      <c r="F44" s="68"/>
      <c r="G44" s="63"/>
      <c r="H44" s="61"/>
    </row>
    <row r="45" spans="1:13" x14ac:dyDescent="0.25">
      <c r="A45" s="63"/>
      <c r="B45" s="66"/>
      <c r="C45" s="63"/>
      <c r="D45" s="41" t="s">
        <v>21</v>
      </c>
      <c r="E45" s="68"/>
      <c r="F45" s="68"/>
      <c r="G45" s="63"/>
      <c r="H45" s="61"/>
    </row>
    <row r="46" spans="1:13" x14ac:dyDescent="0.25">
      <c r="A46" s="63"/>
      <c r="B46" s="66"/>
      <c r="C46" s="63"/>
      <c r="D46" s="41" t="s">
        <v>22</v>
      </c>
      <c r="E46" s="68"/>
      <c r="F46" s="68"/>
      <c r="G46" s="63"/>
      <c r="H46" s="61"/>
    </row>
    <row r="47" spans="1:13" x14ac:dyDescent="0.25">
      <c r="A47" s="63"/>
      <c r="B47" s="66"/>
      <c r="C47" s="63"/>
      <c r="D47" s="41" t="s">
        <v>23</v>
      </c>
      <c r="E47" s="68"/>
      <c r="F47" s="68"/>
      <c r="G47" s="63"/>
      <c r="H47" s="61"/>
    </row>
    <row r="48" spans="1:13" x14ac:dyDescent="0.25">
      <c r="A48" s="63"/>
      <c r="B48" s="66"/>
      <c r="C48" s="63"/>
      <c r="D48" s="41" t="s">
        <v>24</v>
      </c>
      <c r="E48" s="68"/>
      <c r="F48" s="68"/>
      <c r="G48" s="63"/>
      <c r="H48" s="61"/>
      <c r="M48" s="32"/>
    </row>
    <row r="49" spans="1:10" x14ac:dyDescent="0.25">
      <c r="A49" s="63"/>
      <c r="B49" s="66"/>
      <c r="C49" s="63"/>
      <c r="D49" s="41" t="s">
        <v>25</v>
      </c>
      <c r="E49" s="68"/>
      <c r="F49" s="68"/>
      <c r="G49" s="63"/>
      <c r="H49" s="61"/>
    </row>
    <row r="50" spans="1:10" x14ac:dyDescent="0.25">
      <c r="A50" s="64"/>
      <c r="B50" s="67"/>
      <c r="C50" s="64"/>
      <c r="D50" s="41" t="s">
        <v>26</v>
      </c>
      <c r="E50" s="68"/>
      <c r="F50" s="68"/>
      <c r="G50" s="64"/>
      <c r="H50" s="61"/>
    </row>
    <row r="51" spans="1:10" ht="28.5" x14ac:dyDescent="0.25">
      <c r="A51" s="44">
        <v>17</v>
      </c>
      <c r="B51" s="49" t="s">
        <v>109</v>
      </c>
      <c r="C51" s="44" t="s">
        <v>15</v>
      </c>
      <c r="D51" s="41"/>
      <c r="E51" s="46">
        <f>8403.36-E40-2521</f>
        <v>4269.0700000000006</v>
      </c>
      <c r="F51" s="46">
        <f>10000-F40-3000</f>
        <v>5080.18</v>
      </c>
      <c r="G51" s="44" t="s">
        <v>98</v>
      </c>
      <c r="H51" s="41" t="s">
        <v>113</v>
      </c>
    </row>
    <row r="52" spans="1:10" ht="20.25" customHeight="1" x14ac:dyDescent="0.25">
      <c r="A52" s="11"/>
      <c r="B52" s="13" t="s">
        <v>60</v>
      </c>
      <c r="C52" s="12">
        <v>10978</v>
      </c>
      <c r="D52" s="22"/>
      <c r="E52" s="23">
        <f>E53+E54</f>
        <v>10020.709999999999</v>
      </c>
      <c r="F52" s="23">
        <f>F53+F54</f>
        <v>11924.65</v>
      </c>
      <c r="G52" s="11"/>
      <c r="H52" s="11"/>
    </row>
    <row r="53" spans="1:10" x14ac:dyDescent="0.25">
      <c r="A53" s="44">
        <v>18</v>
      </c>
      <c r="B53" s="45" t="s">
        <v>95</v>
      </c>
      <c r="C53" s="54">
        <v>10978</v>
      </c>
      <c r="D53" s="41" t="s">
        <v>96</v>
      </c>
      <c r="E53" s="46">
        <v>773.47</v>
      </c>
      <c r="F53" s="46">
        <v>920.44</v>
      </c>
      <c r="G53" s="44" t="s">
        <v>97</v>
      </c>
      <c r="H53" s="41" t="s">
        <v>98</v>
      </c>
    </row>
    <row r="54" spans="1:10" ht="42.75" x14ac:dyDescent="0.25">
      <c r="A54" s="41">
        <v>19</v>
      </c>
      <c r="B54" s="49" t="s">
        <v>27</v>
      </c>
      <c r="C54" s="54">
        <v>10978</v>
      </c>
      <c r="D54" s="7"/>
      <c r="E54" s="41">
        <v>9247.24</v>
      </c>
      <c r="F54" s="41">
        <v>11004.21</v>
      </c>
      <c r="G54" s="41" t="s">
        <v>97</v>
      </c>
      <c r="H54" s="41" t="s">
        <v>113</v>
      </c>
    </row>
    <row r="55" spans="1:10" ht="22.5" customHeight="1" x14ac:dyDescent="0.25">
      <c r="A55" s="29" t="s">
        <v>28</v>
      </c>
      <c r="B55" s="20" t="s">
        <v>29</v>
      </c>
      <c r="C55" s="47"/>
      <c r="D55" s="41"/>
      <c r="E55" s="8"/>
      <c r="F55" s="9"/>
      <c r="G55" s="8"/>
      <c r="H55" s="8"/>
    </row>
    <row r="56" spans="1:10" ht="24.75" customHeight="1" x14ac:dyDescent="0.25">
      <c r="A56" s="11"/>
      <c r="B56" s="13" t="s">
        <v>61</v>
      </c>
      <c r="C56" s="12">
        <v>37641</v>
      </c>
      <c r="D56" s="22"/>
      <c r="E56" s="23">
        <f>E57+E58</f>
        <v>105042.01</v>
      </c>
      <c r="F56" s="23">
        <f>F57+F58</f>
        <v>125500</v>
      </c>
      <c r="G56" s="11"/>
      <c r="H56" s="11"/>
    </row>
    <row r="57" spans="1:10" ht="33" customHeight="1" x14ac:dyDescent="0.25">
      <c r="A57" s="41">
        <v>1</v>
      </c>
      <c r="B57" s="49" t="s">
        <v>30</v>
      </c>
      <c r="C57" s="54">
        <v>37641</v>
      </c>
      <c r="D57" s="41" t="s">
        <v>31</v>
      </c>
      <c r="E57" s="52">
        <f>29411.76*2</f>
        <v>58823.519999999997</v>
      </c>
      <c r="F57" s="24">
        <v>70000</v>
      </c>
      <c r="G57" s="41" t="s">
        <v>97</v>
      </c>
      <c r="H57" s="41" t="s">
        <v>113</v>
      </c>
      <c r="J57" s="25"/>
    </row>
    <row r="58" spans="1:10" ht="26.25" customHeight="1" x14ac:dyDescent="0.25">
      <c r="A58" s="41">
        <v>2</v>
      </c>
      <c r="B58" s="49" t="s">
        <v>32</v>
      </c>
      <c r="C58" s="54">
        <v>37641</v>
      </c>
      <c r="D58" s="41" t="s">
        <v>33</v>
      </c>
      <c r="E58" s="52">
        <v>46218.49</v>
      </c>
      <c r="F58" s="24">
        <v>55500</v>
      </c>
      <c r="G58" s="41" t="s">
        <v>97</v>
      </c>
      <c r="H58" s="41" t="s">
        <v>113</v>
      </c>
      <c r="J58" s="26"/>
    </row>
    <row r="59" spans="1:10" ht="27" customHeight="1" x14ac:dyDescent="0.25">
      <c r="A59" s="11"/>
      <c r="B59" s="13" t="s">
        <v>61</v>
      </c>
      <c r="C59" s="12">
        <v>38006</v>
      </c>
      <c r="D59" s="22"/>
      <c r="E59" s="23">
        <f>E60+E61</f>
        <v>16806.72</v>
      </c>
      <c r="F59" s="23">
        <f>F60+F61</f>
        <v>20000</v>
      </c>
      <c r="G59" s="11"/>
      <c r="H59" s="11"/>
    </row>
    <row r="60" spans="1:10" ht="27.75" customHeight="1" x14ac:dyDescent="0.25">
      <c r="A60" s="41">
        <v>3</v>
      </c>
      <c r="B60" s="49" t="s">
        <v>34</v>
      </c>
      <c r="C60" s="54">
        <v>38006</v>
      </c>
      <c r="D60" s="41" t="s">
        <v>35</v>
      </c>
      <c r="E60" s="52">
        <v>9591.68</v>
      </c>
      <c r="F60" s="24">
        <v>11414.1</v>
      </c>
      <c r="G60" s="41" t="s">
        <v>97</v>
      </c>
      <c r="H60" s="41" t="s">
        <v>113</v>
      </c>
    </row>
    <row r="61" spans="1:10" ht="26.25" customHeight="1" x14ac:dyDescent="0.25">
      <c r="A61" s="41">
        <v>4</v>
      </c>
      <c r="B61" s="8" t="s">
        <v>78</v>
      </c>
      <c r="C61" s="54">
        <v>38006</v>
      </c>
      <c r="D61" s="41" t="s">
        <v>36</v>
      </c>
      <c r="E61" s="52">
        <v>7215.04</v>
      </c>
      <c r="F61" s="52">
        <v>8585.9</v>
      </c>
      <c r="G61" s="41" t="s">
        <v>97</v>
      </c>
      <c r="H61" s="41" t="s">
        <v>113</v>
      </c>
    </row>
    <row r="62" spans="1:10" ht="26.25" customHeight="1" x14ac:dyDescent="0.25">
      <c r="A62" s="11"/>
      <c r="B62" s="13" t="s">
        <v>60</v>
      </c>
      <c r="C62" s="12">
        <v>39467</v>
      </c>
      <c r="D62" s="22"/>
      <c r="E62" s="23">
        <f>E63+E67</f>
        <v>25210.089999999997</v>
      </c>
      <c r="F62" s="15">
        <f>F63+F67</f>
        <v>30000</v>
      </c>
      <c r="G62" s="11"/>
      <c r="H62" s="11"/>
    </row>
    <row r="63" spans="1:10" ht="15" customHeight="1" x14ac:dyDescent="0.25">
      <c r="A63" s="62">
        <v>5</v>
      </c>
      <c r="B63" s="65" t="s">
        <v>37</v>
      </c>
      <c r="C63" s="75">
        <v>39467</v>
      </c>
      <c r="D63" s="41" t="s">
        <v>38</v>
      </c>
      <c r="E63" s="78">
        <v>13445.38</v>
      </c>
      <c r="F63" s="78">
        <v>16000</v>
      </c>
      <c r="G63" s="62" t="s">
        <v>97</v>
      </c>
      <c r="H63" s="61" t="s">
        <v>113</v>
      </c>
    </row>
    <row r="64" spans="1:10" x14ac:dyDescent="0.25">
      <c r="A64" s="63"/>
      <c r="B64" s="66"/>
      <c r="C64" s="76"/>
      <c r="D64" s="41" t="s">
        <v>39</v>
      </c>
      <c r="E64" s="79"/>
      <c r="F64" s="79"/>
      <c r="G64" s="63"/>
      <c r="H64" s="61"/>
    </row>
    <row r="65" spans="1:8" x14ac:dyDescent="0.25">
      <c r="A65" s="63"/>
      <c r="B65" s="66"/>
      <c r="C65" s="76"/>
      <c r="D65" s="41" t="s">
        <v>40</v>
      </c>
      <c r="E65" s="79"/>
      <c r="F65" s="79"/>
      <c r="G65" s="63"/>
      <c r="H65" s="61"/>
    </row>
    <row r="66" spans="1:8" x14ac:dyDescent="0.25">
      <c r="A66" s="64"/>
      <c r="B66" s="67"/>
      <c r="C66" s="77"/>
      <c r="D66" s="41" t="s">
        <v>41</v>
      </c>
      <c r="E66" s="80"/>
      <c r="F66" s="80"/>
      <c r="G66" s="64"/>
      <c r="H66" s="61"/>
    </row>
    <row r="67" spans="1:8" ht="42.75" x14ac:dyDescent="0.25">
      <c r="A67" s="44">
        <v>6</v>
      </c>
      <c r="B67" s="49" t="s">
        <v>122</v>
      </c>
      <c r="C67" s="54">
        <v>39467</v>
      </c>
      <c r="D67" s="41"/>
      <c r="E67" s="56">
        <v>11764.71</v>
      </c>
      <c r="F67" s="56">
        <v>14000</v>
      </c>
      <c r="G67" s="44" t="s">
        <v>118</v>
      </c>
      <c r="H67" s="41"/>
    </row>
    <row r="68" spans="1:8" ht="18.75" customHeight="1" x14ac:dyDescent="0.25">
      <c r="A68" s="11"/>
      <c r="B68" s="10" t="s">
        <v>60</v>
      </c>
      <c r="C68" s="12" t="s">
        <v>43</v>
      </c>
      <c r="D68" s="22"/>
      <c r="E68" s="23">
        <f>E69+E71</f>
        <v>20000</v>
      </c>
      <c r="F68" s="23">
        <f>F69+F71</f>
        <v>20000</v>
      </c>
      <c r="G68" s="11"/>
      <c r="H68" s="11"/>
    </row>
    <row r="69" spans="1:8" ht="24" customHeight="1" x14ac:dyDescent="0.25">
      <c r="A69" s="61">
        <v>7</v>
      </c>
      <c r="B69" s="69" t="s">
        <v>42</v>
      </c>
      <c r="C69" s="62" t="s">
        <v>43</v>
      </c>
      <c r="D69" s="41" t="s">
        <v>44</v>
      </c>
      <c r="E69" s="74">
        <v>12556</v>
      </c>
      <c r="F69" s="74">
        <v>12556</v>
      </c>
      <c r="G69" s="62" t="s">
        <v>98</v>
      </c>
      <c r="H69" s="61" t="s">
        <v>113</v>
      </c>
    </row>
    <row r="70" spans="1:8" x14ac:dyDescent="0.25">
      <c r="A70" s="61"/>
      <c r="B70" s="69"/>
      <c r="C70" s="64"/>
      <c r="D70" s="41" t="s">
        <v>45</v>
      </c>
      <c r="E70" s="74"/>
      <c r="F70" s="74"/>
      <c r="G70" s="64"/>
      <c r="H70" s="61"/>
    </row>
    <row r="71" spans="1:8" ht="64.5" customHeight="1" x14ac:dyDescent="0.25">
      <c r="A71" s="41">
        <v>8</v>
      </c>
      <c r="B71" s="8" t="s">
        <v>110</v>
      </c>
      <c r="C71" s="44" t="s">
        <v>43</v>
      </c>
      <c r="D71" s="41"/>
      <c r="E71" s="52">
        <f>20000-E69</f>
        <v>7444</v>
      </c>
      <c r="F71" s="52">
        <f>20000-F69</f>
        <v>7444</v>
      </c>
      <c r="G71" s="44" t="s">
        <v>98</v>
      </c>
      <c r="H71" s="41" t="s">
        <v>113</v>
      </c>
    </row>
    <row r="72" spans="1:8" x14ac:dyDescent="0.25">
      <c r="A72" s="11"/>
      <c r="B72" s="10" t="s">
        <v>60</v>
      </c>
      <c r="C72" s="33">
        <v>20.14</v>
      </c>
      <c r="D72" s="22"/>
      <c r="E72" s="23">
        <f>E73</f>
        <v>11200</v>
      </c>
      <c r="F72" s="15">
        <f>F73</f>
        <v>13328</v>
      </c>
      <c r="G72" s="11"/>
      <c r="H72" s="11"/>
    </row>
    <row r="73" spans="1:8" x14ac:dyDescent="0.25">
      <c r="A73" s="41">
        <v>9</v>
      </c>
      <c r="B73" s="49" t="s">
        <v>66</v>
      </c>
      <c r="C73" s="44">
        <v>20.14</v>
      </c>
      <c r="D73" s="41" t="s">
        <v>70</v>
      </c>
      <c r="E73" s="52">
        <v>11200</v>
      </c>
      <c r="F73" s="52">
        <v>13328</v>
      </c>
      <c r="G73" s="44" t="s">
        <v>117</v>
      </c>
      <c r="H73" s="41" t="s">
        <v>113</v>
      </c>
    </row>
    <row r="74" spans="1:8" ht="21" customHeight="1" x14ac:dyDescent="0.25">
      <c r="A74" s="11"/>
      <c r="B74" s="13" t="s">
        <v>60</v>
      </c>
      <c r="C74" s="12">
        <v>10978</v>
      </c>
      <c r="D74" s="22"/>
      <c r="E74" s="31">
        <f>E75+E76+E77+E78+E79+E80+E81+E82+E83+E84+E87+E85+E86</f>
        <v>155565.99</v>
      </c>
      <c r="F74" s="31">
        <f>F75+F76+F77+F78+F79+F80+F81+F82+F83+F84+F87+F85+F86</f>
        <v>183075.35</v>
      </c>
      <c r="G74" s="11"/>
      <c r="H74" s="11"/>
    </row>
    <row r="75" spans="1:8" ht="40.5" customHeight="1" x14ac:dyDescent="0.25">
      <c r="A75" s="41">
        <v>10</v>
      </c>
      <c r="B75" s="49" t="s">
        <v>46</v>
      </c>
      <c r="C75" s="54">
        <v>10978</v>
      </c>
      <c r="D75" s="41" t="s">
        <v>47</v>
      </c>
      <c r="E75" s="52">
        <f>14300</f>
        <v>14300</v>
      </c>
      <c r="F75" s="52">
        <f>17017</f>
        <v>17017</v>
      </c>
      <c r="G75" s="41" t="s">
        <v>97</v>
      </c>
      <c r="H75" s="41" t="s">
        <v>113</v>
      </c>
    </row>
    <row r="76" spans="1:8" ht="42.75" x14ac:dyDescent="0.25">
      <c r="A76" s="41">
        <v>11</v>
      </c>
      <c r="B76" s="49" t="s">
        <v>48</v>
      </c>
      <c r="C76" s="54">
        <v>10978</v>
      </c>
      <c r="D76" s="41" t="s">
        <v>49</v>
      </c>
      <c r="E76" s="52">
        <v>20840.32</v>
      </c>
      <c r="F76" s="52">
        <v>24800</v>
      </c>
      <c r="G76" s="41" t="s">
        <v>97</v>
      </c>
      <c r="H76" s="41" t="s">
        <v>113</v>
      </c>
    </row>
    <row r="77" spans="1:8" ht="15" customHeight="1" x14ac:dyDescent="0.25">
      <c r="A77" s="41">
        <v>12</v>
      </c>
      <c r="B77" s="49" t="s">
        <v>50</v>
      </c>
      <c r="C77" s="54">
        <v>10978</v>
      </c>
      <c r="D77" s="41" t="s">
        <v>72</v>
      </c>
      <c r="E77" s="52">
        <f>21560+10780</f>
        <v>32340</v>
      </c>
      <c r="F77" s="52">
        <f>25656.4+10780</f>
        <v>36436.400000000001</v>
      </c>
      <c r="G77" s="14" t="s">
        <v>97</v>
      </c>
      <c r="H77" s="41" t="s">
        <v>113</v>
      </c>
    </row>
    <row r="78" spans="1:8" ht="28.5" x14ac:dyDescent="0.25">
      <c r="A78" s="44">
        <v>13</v>
      </c>
      <c r="B78" s="49" t="s">
        <v>85</v>
      </c>
      <c r="C78" s="54">
        <v>10978</v>
      </c>
      <c r="D78" s="41" t="s">
        <v>47</v>
      </c>
      <c r="E78" s="52">
        <v>250</v>
      </c>
      <c r="F78" s="52">
        <v>297.5</v>
      </c>
      <c r="G78" s="44" t="s">
        <v>118</v>
      </c>
      <c r="H78" s="41"/>
    </row>
    <row r="79" spans="1:8" ht="15" customHeight="1" x14ac:dyDescent="0.25">
      <c r="A79" s="44">
        <v>14</v>
      </c>
      <c r="B79" s="45" t="s">
        <v>86</v>
      </c>
      <c r="C79" s="54">
        <v>10978</v>
      </c>
      <c r="D79" s="41" t="s">
        <v>89</v>
      </c>
      <c r="E79" s="52">
        <v>12500</v>
      </c>
      <c r="F79" s="52">
        <v>14875</v>
      </c>
      <c r="G79" s="44" t="s">
        <v>118</v>
      </c>
      <c r="H79" s="41"/>
    </row>
    <row r="80" spans="1:8" ht="42.75" x14ac:dyDescent="0.25">
      <c r="A80" s="44">
        <v>15</v>
      </c>
      <c r="B80" s="45" t="s">
        <v>111</v>
      </c>
      <c r="C80" s="54">
        <v>10978</v>
      </c>
      <c r="D80" s="41" t="s">
        <v>112</v>
      </c>
      <c r="E80" s="52">
        <v>34815</v>
      </c>
      <c r="F80" s="52">
        <v>41429.85</v>
      </c>
      <c r="G80" s="44" t="s">
        <v>98</v>
      </c>
      <c r="H80" s="41" t="s">
        <v>113</v>
      </c>
    </row>
    <row r="81" spans="1:8" ht="28.5" x14ac:dyDescent="0.25">
      <c r="A81" s="44">
        <v>16</v>
      </c>
      <c r="B81" s="45" t="s">
        <v>71</v>
      </c>
      <c r="C81" s="54">
        <v>10978</v>
      </c>
      <c r="D81" s="41" t="s">
        <v>73</v>
      </c>
      <c r="E81" s="52">
        <v>2751</v>
      </c>
      <c r="F81" s="52">
        <v>3273.69</v>
      </c>
      <c r="G81" s="44" t="s">
        <v>118</v>
      </c>
      <c r="H81" s="41"/>
    </row>
    <row r="82" spans="1:8" x14ac:dyDescent="0.25">
      <c r="A82" s="44">
        <v>17</v>
      </c>
      <c r="B82" s="45" t="s">
        <v>87</v>
      </c>
      <c r="C82" s="54">
        <v>10978</v>
      </c>
      <c r="D82" s="41" t="s">
        <v>90</v>
      </c>
      <c r="E82" s="52">
        <v>1350.42</v>
      </c>
      <c r="F82" s="52">
        <v>1607</v>
      </c>
      <c r="G82" s="44" t="s">
        <v>119</v>
      </c>
      <c r="H82" s="41" t="s">
        <v>113</v>
      </c>
    </row>
    <row r="83" spans="1:8" x14ac:dyDescent="0.25">
      <c r="A83" s="44">
        <v>18</v>
      </c>
      <c r="B83" s="45" t="s">
        <v>88</v>
      </c>
      <c r="C83" s="54">
        <v>10978</v>
      </c>
      <c r="D83" s="41" t="s">
        <v>91</v>
      </c>
      <c r="E83" s="52">
        <f>18823.53-13600</f>
        <v>5223.5299999999988</v>
      </c>
      <c r="F83" s="52">
        <f>22400-16184</f>
        <v>6216</v>
      </c>
      <c r="G83" s="44" t="s">
        <v>118</v>
      </c>
      <c r="H83" s="41"/>
    </row>
    <row r="84" spans="1:8" ht="28.5" x14ac:dyDescent="0.25">
      <c r="A84" s="44">
        <v>19</v>
      </c>
      <c r="B84" s="45" t="s">
        <v>93</v>
      </c>
      <c r="C84" s="54">
        <v>10978</v>
      </c>
      <c r="D84" s="41" t="s">
        <v>94</v>
      </c>
      <c r="E84" s="52">
        <v>789</v>
      </c>
      <c r="F84" s="52">
        <v>938.91</v>
      </c>
      <c r="G84" s="44" t="s">
        <v>118</v>
      </c>
      <c r="H84" s="41"/>
    </row>
    <row r="85" spans="1:8" x14ac:dyDescent="0.25">
      <c r="A85" s="41">
        <v>20</v>
      </c>
      <c r="B85" s="49" t="s">
        <v>123</v>
      </c>
      <c r="C85" s="54">
        <v>10978</v>
      </c>
      <c r="D85" s="41" t="s">
        <v>25</v>
      </c>
      <c r="E85" s="52">
        <v>5401.55</v>
      </c>
      <c r="F85" s="52">
        <v>5887.69</v>
      </c>
      <c r="G85" s="41" t="s">
        <v>98</v>
      </c>
      <c r="H85" s="41" t="s">
        <v>121</v>
      </c>
    </row>
    <row r="86" spans="1:8" ht="28.5" x14ac:dyDescent="0.25">
      <c r="A86" s="41">
        <v>21</v>
      </c>
      <c r="B86" s="49" t="s">
        <v>124</v>
      </c>
      <c r="C86" s="54">
        <v>10978</v>
      </c>
      <c r="D86" s="41" t="s">
        <v>125</v>
      </c>
      <c r="E86" s="52">
        <v>21600</v>
      </c>
      <c r="F86" s="52">
        <v>25704</v>
      </c>
      <c r="G86" s="41" t="s">
        <v>121</v>
      </c>
      <c r="H86" s="41" t="s">
        <v>121</v>
      </c>
    </row>
    <row r="87" spans="1:8" ht="42.75" x14ac:dyDescent="0.25">
      <c r="A87" s="41">
        <v>22</v>
      </c>
      <c r="B87" s="49" t="s">
        <v>55</v>
      </c>
      <c r="C87" s="54">
        <v>10978</v>
      </c>
      <c r="D87" s="41"/>
      <c r="E87" s="52">
        <f>16806.72-5401.55-8000</f>
        <v>3405.1700000000019</v>
      </c>
      <c r="F87" s="52">
        <f>20000-5887.69-9520</f>
        <v>4592.3100000000013</v>
      </c>
      <c r="G87" s="41" t="s">
        <v>118</v>
      </c>
      <c r="H87" s="41"/>
    </row>
    <row r="88" spans="1:8" x14ac:dyDescent="0.25">
      <c r="A88" s="29" t="s">
        <v>75</v>
      </c>
      <c r="B88" s="20" t="s">
        <v>129</v>
      </c>
      <c r="C88" s="38">
        <v>44612</v>
      </c>
      <c r="D88" s="29"/>
      <c r="E88" s="31">
        <f>E89+E90</f>
        <v>21008.400000000001</v>
      </c>
      <c r="F88" s="31">
        <f>F89+F90</f>
        <v>25000</v>
      </c>
      <c r="G88" s="29"/>
      <c r="H88" s="29"/>
    </row>
    <row r="89" spans="1:8" ht="28.5" x14ac:dyDescent="0.25">
      <c r="A89" s="41">
        <v>1</v>
      </c>
      <c r="B89" s="49" t="s">
        <v>130</v>
      </c>
      <c r="C89" s="44">
        <v>20.02</v>
      </c>
      <c r="D89" s="41" t="s">
        <v>132</v>
      </c>
      <c r="E89" s="52">
        <v>15777.83</v>
      </c>
      <c r="F89" s="52">
        <v>18775.62</v>
      </c>
      <c r="G89" s="41" t="s">
        <v>131</v>
      </c>
      <c r="H89" s="41" t="s">
        <v>116</v>
      </c>
    </row>
    <row r="90" spans="1:8" ht="28.5" x14ac:dyDescent="0.25">
      <c r="A90" s="41">
        <v>2</v>
      </c>
      <c r="B90" s="49" t="s">
        <v>133</v>
      </c>
      <c r="C90" s="44">
        <v>20.02</v>
      </c>
      <c r="D90" s="41" t="s">
        <v>132</v>
      </c>
      <c r="E90" s="52">
        <v>5230.57</v>
      </c>
      <c r="F90" s="52">
        <v>6224.38</v>
      </c>
      <c r="G90" s="41" t="s">
        <v>116</v>
      </c>
      <c r="H90" s="41" t="s">
        <v>120</v>
      </c>
    </row>
    <row r="91" spans="1:8" ht="22.5" customHeight="1" x14ac:dyDescent="0.25">
      <c r="A91" s="29" t="s">
        <v>128</v>
      </c>
      <c r="B91" s="20" t="s">
        <v>76</v>
      </c>
      <c r="C91" s="8"/>
      <c r="D91" s="41"/>
      <c r="E91" s="8"/>
      <c r="F91" s="9"/>
      <c r="G91" s="8"/>
      <c r="H91" s="8"/>
    </row>
    <row r="92" spans="1:8" ht="28.5" x14ac:dyDescent="0.25">
      <c r="A92" s="29">
        <v>1</v>
      </c>
      <c r="B92" s="20" t="s">
        <v>100</v>
      </c>
      <c r="C92" s="12" t="s">
        <v>77</v>
      </c>
      <c r="D92" s="29" t="s">
        <v>80</v>
      </c>
      <c r="E92" s="29">
        <v>16806.72</v>
      </c>
      <c r="F92" s="31">
        <v>20000</v>
      </c>
      <c r="G92" s="29" t="s">
        <v>121</v>
      </c>
      <c r="H92" s="29" t="s">
        <v>113</v>
      </c>
    </row>
    <row r="93" spans="1:8" x14ac:dyDescent="0.25">
      <c r="A93" s="29">
        <v>2</v>
      </c>
      <c r="B93" s="20" t="s">
        <v>99</v>
      </c>
      <c r="C93" s="12" t="s">
        <v>101</v>
      </c>
      <c r="D93" s="29" t="s">
        <v>102</v>
      </c>
      <c r="E93" s="31">
        <v>168067.23</v>
      </c>
      <c r="F93" s="31">
        <v>200000</v>
      </c>
      <c r="G93" s="29" t="s">
        <v>114</v>
      </c>
      <c r="H93" s="29" t="s">
        <v>120</v>
      </c>
    </row>
    <row r="94" spans="1:8" ht="15.75" x14ac:dyDescent="0.25">
      <c r="A94" s="4" t="s">
        <v>51</v>
      </c>
    </row>
    <row r="95" spans="1:8" ht="15.75" customHeight="1" x14ac:dyDescent="0.25">
      <c r="A95" s="1"/>
      <c r="B95" s="1"/>
      <c r="C95" s="1"/>
    </row>
    <row r="96" spans="1:8" ht="15.75" customHeight="1" x14ac:dyDescent="0.25">
      <c r="A96" s="60"/>
      <c r="B96" s="60"/>
      <c r="C96" s="60"/>
    </row>
    <row r="97" spans="1:6" ht="15.75" x14ac:dyDescent="0.25">
      <c r="A97" s="40"/>
    </row>
    <row r="98" spans="1:6" ht="15.75" x14ac:dyDescent="0.25">
      <c r="A98" s="40"/>
      <c r="F98" s="40"/>
    </row>
    <row r="99" spans="1:6" ht="15.75" x14ac:dyDescent="0.25">
      <c r="A99" s="40"/>
      <c r="F99" s="40"/>
    </row>
  </sheetData>
  <mergeCells count="35">
    <mergeCell ref="A8:H8"/>
    <mergeCell ref="A1:E1"/>
    <mergeCell ref="G2:H2"/>
    <mergeCell ref="G3:H3"/>
    <mergeCell ref="F4:H4"/>
    <mergeCell ref="A7:H7"/>
    <mergeCell ref="H21:H25"/>
    <mergeCell ref="A40:A50"/>
    <mergeCell ref="B40:B50"/>
    <mergeCell ref="C40:C50"/>
    <mergeCell ref="E40:E50"/>
    <mergeCell ref="F40:F50"/>
    <mergeCell ref="G40:G50"/>
    <mergeCell ref="H40:H50"/>
    <mergeCell ref="A21:A25"/>
    <mergeCell ref="B21:B25"/>
    <mergeCell ref="C21:C25"/>
    <mergeCell ref="E21:E25"/>
    <mergeCell ref="F21:F25"/>
    <mergeCell ref="G21:G25"/>
    <mergeCell ref="A96:C96"/>
    <mergeCell ref="H63:H66"/>
    <mergeCell ref="A69:A70"/>
    <mergeCell ref="B69:B70"/>
    <mergeCell ref="C69:C70"/>
    <mergeCell ref="E69:E70"/>
    <mergeCell ref="F69:F70"/>
    <mergeCell ref="G69:G70"/>
    <mergeCell ref="H69:H70"/>
    <mergeCell ref="A63:A66"/>
    <mergeCell ref="B63:B66"/>
    <mergeCell ref="C63:C66"/>
    <mergeCell ref="E63:E66"/>
    <mergeCell ref="F63:F66"/>
    <mergeCell ref="G63:G6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Adm1</dc:creator>
  <cp:lastModifiedBy>AOSR</cp:lastModifiedBy>
  <cp:lastPrinted>2022-07-13T08:43:07Z</cp:lastPrinted>
  <dcterms:created xsi:type="dcterms:W3CDTF">2015-06-05T18:17:20Z</dcterms:created>
  <dcterms:modified xsi:type="dcterms:W3CDTF">2022-08-16T12:17:56Z</dcterms:modified>
</cp:coreProperties>
</file>